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ca\Downloads\"/>
    </mc:Choice>
  </mc:AlternateContent>
  <xr:revisionPtr revIDLastSave="0" documentId="13_ncr:1_{EB308F47-D554-4448-B2CD-68D46F3ECFFD}" xr6:coauthVersionLast="47" xr6:coauthVersionMax="47" xr10:uidLastSave="{00000000-0000-0000-0000-000000000000}"/>
  <bookViews>
    <workbookView xWindow="0" yWindow="0" windowWidth="28800" windowHeight="12135" firstSheet="2" activeTab="2" xr2:uid="{00000000-000D-0000-FFFF-FFFF00000000}"/>
  </bookViews>
  <sheets>
    <sheet name="詳細一覧" sheetId="1" r:id="rId1"/>
    <sheet name="顧客一覧" sheetId="2" r:id="rId2"/>
    <sheet name="Sheet2" sheetId="3" r:id="rId3"/>
  </sheets>
  <definedNames>
    <definedName name="配送料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3" l="1"/>
  <c r="B7" i="3"/>
  <c r="C22" i="3" l="1"/>
  <c r="E22" i="3" s="1"/>
  <c r="C23" i="3"/>
  <c r="E23" i="3" s="1"/>
  <c r="C24" i="3"/>
  <c r="E24" i="3" s="1"/>
  <c r="C25" i="3"/>
  <c r="E25" i="3" s="1"/>
  <c r="C26" i="3"/>
  <c r="E26" i="3" s="1"/>
  <c r="C27" i="3"/>
  <c r="E27" i="3" s="1"/>
  <c r="C21" i="3"/>
  <c r="E21" i="3" s="1"/>
  <c r="B22" i="3"/>
  <c r="B23" i="3"/>
  <c r="B24" i="3"/>
  <c r="B25" i="3"/>
  <c r="B26" i="3"/>
  <c r="B27" i="3"/>
  <c r="B21" i="3"/>
  <c r="E28" i="3" l="1"/>
  <c r="E29" i="3" s="1"/>
  <c r="E30" i="3" s="1"/>
  <c r="B17" i="3" s="1"/>
  <c r="E1" i="3"/>
</calcChain>
</file>

<file path=xl/sharedStrings.xml><?xml version="1.0" encoding="utf-8"?>
<sst xmlns="http://schemas.openxmlformats.org/spreadsheetml/2006/main" count="112" uniqueCount="102">
  <si>
    <t>番号</t>
    <rPh sb="0" eb="2">
      <t>バンゴウ</t>
    </rPh>
    <phoneticPr fontId="4"/>
  </si>
  <si>
    <t>詳細</t>
    <rPh sb="0" eb="2">
      <t>ショウサイ</t>
    </rPh>
    <phoneticPr fontId="4"/>
  </si>
  <si>
    <t>価格</t>
    <rPh sb="0" eb="2">
      <t>カカク</t>
    </rPh>
    <phoneticPr fontId="4"/>
  </si>
  <si>
    <t>D-101</t>
    <phoneticPr fontId="3"/>
  </si>
  <si>
    <t>ワイヤレスマイク（レンタル）</t>
    <phoneticPr fontId="2"/>
  </si>
  <si>
    <t>D-102</t>
    <phoneticPr fontId="3"/>
  </si>
  <si>
    <t>有線マイク（レンタル）</t>
    <rPh sb="0" eb="2">
      <t>ユウセン</t>
    </rPh>
    <phoneticPr fontId="2"/>
  </si>
  <si>
    <t>D-103</t>
    <phoneticPr fontId="3"/>
  </si>
  <si>
    <t>司会台（レンタル）</t>
    <rPh sb="0" eb="2">
      <t>シカイ</t>
    </rPh>
    <rPh sb="2" eb="3">
      <t>ダイ</t>
    </rPh>
    <phoneticPr fontId="2"/>
  </si>
  <si>
    <t>D-104</t>
    <phoneticPr fontId="3"/>
  </si>
  <si>
    <t>デスク（レンタル）</t>
    <phoneticPr fontId="2"/>
  </si>
  <si>
    <t>D-105</t>
    <phoneticPr fontId="3"/>
  </si>
  <si>
    <t>ノート型パソコン（レンタル）</t>
    <rPh sb="3" eb="4">
      <t>ガタ</t>
    </rPh>
    <phoneticPr fontId="2"/>
  </si>
  <si>
    <t>D-106</t>
  </si>
  <si>
    <t>デスクトップ型パソコン（レンタル）</t>
    <rPh sb="6" eb="7">
      <t>ガタ</t>
    </rPh>
    <phoneticPr fontId="2"/>
  </si>
  <si>
    <t>D-107</t>
  </si>
  <si>
    <t>スクリーン（レンタル）</t>
    <phoneticPr fontId="2"/>
  </si>
  <si>
    <t>D-108</t>
  </si>
  <si>
    <t>音響機材（レンタル）</t>
    <rPh sb="0" eb="4">
      <t>オンキョウキザイ</t>
    </rPh>
    <phoneticPr fontId="2"/>
  </si>
  <si>
    <t>顧客番号</t>
    <rPh sb="0" eb="2">
      <t>コキャク</t>
    </rPh>
    <rPh sb="2" eb="4">
      <t>バンゴウ</t>
    </rPh>
    <phoneticPr fontId="5"/>
  </si>
  <si>
    <t>顧客名</t>
    <rPh sb="0" eb="2">
      <t>コキャク</t>
    </rPh>
    <rPh sb="2" eb="3">
      <t>メイ</t>
    </rPh>
    <phoneticPr fontId="5"/>
  </si>
  <si>
    <t>担当者</t>
    <rPh sb="0" eb="3">
      <t>タントウシャ</t>
    </rPh>
    <phoneticPr fontId="5"/>
  </si>
  <si>
    <t>郵便番号</t>
    <rPh sb="0" eb="4">
      <t>ユウビンバンゴウ</t>
    </rPh>
    <phoneticPr fontId="5"/>
  </si>
  <si>
    <t>都道府県</t>
    <rPh sb="0" eb="4">
      <t>トドウフケン</t>
    </rPh>
    <phoneticPr fontId="5"/>
  </si>
  <si>
    <t>住所</t>
    <rPh sb="0" eb="2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</si>
  <si>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</si>
  <si>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あさひ株式会社</t>
    <rPh sb="3" eb="7">
      <t>カブシキガイシャ</t>
    </rPh>
    <phoneticPr fontId="5"/>
  </si>
  <si>
    <t>西井　美里</t>
    <rPh sb="0" eb="2">
      <t>ニシイ</t>
    </rPh>
    <rPh sb="3" eb="5">
      <t>ミサト</t>
    </rPh>
    <phoneticPr fontId="5"/>
  </si>
  <si>
    <t>810-XXXX</t>
    <phoneticPr fontId="3"/>
  </si>
  <si>
    <t>福岡県</t>
    <rPh sb="0" eb="3">
      <t>フクオカケン</t>
    </rPh>
    <phoneticPr fontId="5"/>
  </si>
  <si>
    <t>福岡市東区X-X-X</t>
    <rPh sb="0" eb="3">
      <t>フクオカシ</t>
    </rPh>
    <rPh sb="3" eb="5">
      <t>ヒガシク</t>
    </rPh>
    <phoneticPr fontId="5"/>
  </si>
  <si>
    <t>092-XXX-XXXX</t>
    <phoneticPr fontId="3"/>
  </si>
  <si>
    <t>株式会社クボタ</t>
    <rPh sb="0" eb="4">
      <t>カブシキガイシャ</t>
    </rPh>
    <phoneticPr fontId="5"/>
  </si>
  <si>
    <t>久保　洋子</t>
    <rPh sb="0" eb="2">
      <t>クボ</t>
    </rPh>
    <rPh sb="3" eb="5">
      <t>ヨウコ</t>
    </rPh>
    <phoneticPr fontId="5"/>
  </si>
  <si>
    <t xml:space="preserve">123-XXXX </t>
    <phoneticPr fontId="3"/>
  </si>
  <si>
    <t>北九州市小倉X-X-X</t>
    <rPh sb="0" eb="4">
      <t>キタキュウシュウシ</t>
    </rPh>
    <rPh sb="4" eb="6">
      <t>コクラ</t>
    </rPh>
    <phoneticPr fontId="3"/>
  </si>
  <si>
    <t>093-XXX-XXXX</t>
    <phoneticPr fontId="3"/>
  </si>
  <si>
    <t>おおつき株式会社</t>
    <rPh sb="4" eb="8">
      <t>カブシキガイシャ</t>
    </rPh>
    <phoneticPr fontId="5"/>
  </si>
  <si>
    <t>大槻　智夫</t>
    <rPh sb="0" eb="2">
      <t>オオツキ</t>
    </rPh>
    <rPh sb="3" eb="5">
      <t>トモオ</t>
    </rPh>
    <phoneticPr fontId="5"/>
  </si>
  <si>
    <t>910-XXXX</t>
    <phoneticPr fontId="3"/>
  </si>
  <si>
    <t>大分県</t>
    <rPh sb="0" eb="3">
      <t>オオイタケン</t>
    </rPh>
    <phoneticPr fontId="5"/>
  </si>
  <si>
    <t>大分市X-X-X</t>
    <rPh sb="0" eb="3">
      <t>オオイタシ</t>
    </rPh>
    <phoneticPr fontId="5"/>
  </si>
  <si>
    <t>0776-XX-XXXX</t>
    <phoneticPr fontId="3"/>
  </si>
  <si>
    <t>土江スクール</t>
    <rPh sb="0" eb="2">
      <t>ツチエ</t>
    </rPh>
    <phoneticPr fontId="5"/>
  </si>
  <si>
    <t>土江　裕子</t>
    <rPh sb="0" eb="2">
      <t>ツチエ</t>
    </rPh>
    <rPh sb="3" eb="5">
      <t>ユウコ</t>
    </rPh>
    <phoneticPr fontId="5"/>
  </si>
  <si>
    <t>福岡市中央区天神X-X-X</t>
    <rPh sb="0" eb="3">
      <t>フクオカシ</t>
    </rPh>
    <rPh sb="3" eb="6">
      <t>チュウオウク</t>
    </rPh>
    <rPh sb="6" eb="8">
      <t>テンジン</t>
    </rPh>
    <phoneticPr fontId="5"/>
  </si>
  <si>
    <t>株式会社レユミ</t>
    <rPh sb="0" eb="4">
      <t>カブシキガイシャ</t>
    </rPh>
    <phoneticPr fontId="5"/>
  </si>
  <si>
    <t>佐々木　由美</t>
    <rPh sb="0" eb="3">
      <t>ササキ</t>
    </rPh>
    <rPh sb="4" eb="6">
      <t>ユミ</t>
    </rPh>
    <phoneticPr fontId="5"/>
  </si>
  <si>
    <t>760-XXXX</t>
    <phoneticPr fontId="3"/>
  </si>
  <si>
    <t>佐賀県</t>
    <rPh sb="0" eb="3">
      <t>サガケン</t>
    </rPh>
    <phoneticPr fontId="5"/>
  </si>
  <si>
    <t>武雄市X-X-X</t>
    <rPh sb="0" eb="3">
      <t>タケオシ</t>
    </rPh>
    <phoneticPr fontId="5"/>
  </si>
  <si>
    <t>087-XXX-XXXX</t>
    <phoneticPr fontId="3"/>
  </si>
  <si>
    <t>株式会社クックサツマ</t>
    <rPh sb="0" eb="2">
      <t>カブシキ</t>
    </rPh>
    <rPh sb="2" eb="4">
      <t>カイシャ</t>
    </rPh>
    <phoneticPr fontId="5"/>
  </si>
  <si>
    <t>大戸　光一</t>
    <rPh sb="0" eb="2">
      <t>オオト</t>
    </rPh>
    <rPh sb="3" eb="5">
      <t>コウイチ</t>
    </rPh>
    <phoneticPr fontId="5"/>
  </si>
  <si>
    <t>890-XXXX</t>
    <phoneticPr fontId="3"/>
  </si>
  <si>
    <t>鹿児島県</t>
    <rPh sb="0" eb="4">
      <t>カゴシマケン</t>
    </rPh>
    <phoneticPr fontId="5"/>
  </si>
  <si>
    <t>鹿児島市荒田X-X</t>
    <rPh sb="0" eb="4">
      <t>カゴシマシ</t>
    </rPh>
    <rPh sb="4" eb="6">
      <t>アラタ</t>
    </rPh>
    <phoneticPr fontId="5"/>
  </si>
  <si>
    <t>099-XXX-XXXX</t>
    <phoneticPr fontId="3"/>
  </si>
  <si>
    <t>AGU株式会社</t>
    <rPh sb="3" eb="7">
      <t>カブシキガイシャ</t>
    </rPh>
    <phoneticPr fontId="5"/>
  </si>
  <si>
    <t>沢村　舞</t>
    <rPh sb="0" eb="2">
      <t>サワムラ</t>
    </rPh>
    <rPh sb="3" eb="4">
      <t>マイ</t>
    </rPh>
    <phoneticPr fontId="5"/>
  </si>
  <si>
    <t>福岡市西区姪浜X-X-X</t>
    <rPh sb="0" eb="3">
      <t>フクオカシ</t>
    </rPh>
    <rPh sb="3" eb="5">
      <t>ニシク</t>
    </rPh>
    <rPh sb="5" eb="7">
      <t>メイノハマ</t>
    </rPh>
    <phoneticPr fontId="5"/>
  </si>
  <si>
    <t>株式会社さくら販売</t>
    <rPh sb="0" eb="2">
      <t>カブシキ</t>
    </rPh>
    <rPh sb="2" eb="4">
      <t>カイシャ</t>
    </rPh>
    <rPh sb="7" eb="9">
      <t>ハンバイ</t>
    </rPh>
    <phoneticPr fontId="3"/>
  </si>
  <si>
    <t>原田　孝二</t>
    <rPh sb="0" eb="2">
      <t>ハラダ</t>
    </rPh>
    <rPh sb="3" eb="5">
      <t>コウジ</t>
    </rPh>
    <phoneticPr fontId="3"/>
  </si>
  <si>
    <t>531-XXXX</t>
    <phoneticPr fontId="3"/>
  </si>
  <si>
    <t>大阪府</t>
    <rPh sb="0" eb="3">
      <t>オオサカフ</t>
    </rPh>
    <phoneticPr fontId="3"/>
  </si>
  <si>
    <t>大阪市北区豊崎X-X-X</t>
    <rPh sb="0" eb="3">
      <t>オオサカシ</t>
    </rPh>
    <rPh sb="3" eb="5">
      <t>キタク</t>
    </rPh>
    <rPh sb="5" eb="7">
      <t>トヨサキ</t>
    </rPh>
    <phoneticPr fontId="3"/>
  </si>
  <si>
    <t>06-XXXX-XXXX</t>
    <phoneticPr fontId="3"/>
  </si>
  <si>
    <t>キッチン雑貨アップル・ホーム</t>
    <rPh sb="4" eb="6">
      <t>ザッカ</t>
    </rPh>
    <phoneticPr fontId="3"/>
  </si>
  <si>
    <t>伊藤　恵子</t>
    <rPh sb="0" eb="2">
      <t>イトウ</t>
    </rPh>
    <rPh sb="3" eb="5">
      <t>ケイコ</t>
    </rPh>
    <phoneticPr fontId="3"/>
  </si>
  <si>
    <t>福岡市</t>
    <rPh sb="0" eb="3">
      <t>フクオカシ</t>
    </rPh>
    <phoneticPr fontId="3"/>
  </si>
  <si>
    <t>二日市X-X-X</t>
    <rPh sb="0" eb="3">
      <t>フツカイチ</t>
    </rPh>
    <phoneticPr fontId="3"/>
  </si>
  <si>
    <t>000-XXX-XXXX</t>
    <phoneticPr fontId="3"/>
  </si>
  <si>
    <t>パイナップル・カフェ株式会社</t>
    <rPh sb="10" eb="14">
      <t>カブシキガイシャ</t>
    </rPh>
    <phoneticPr fontId="3"/>
  </si>
  <si>
    <t>本庄　祐子</t>
    <rPh sb="0" eb="2">
      <t>ホンジョウ</t>
    </rPh>
    <rPh sb="3" eb="5">
      <t>ユウコ</t>
    </rPh>
    <phoneticPr fontId="3"/>
  </si>
  <si>
    <t xml:space="preserve">103-XXXX </t>
    <phoneticPr fontId="3"/>
  </si>
  <si>
    <t>東京都</t>
    <rPh sb="0" eb="3">
      <t>トウキョウト</t>
    </rPh>
    <phoneticPr fontId="3"/>
  </si>
  <si>
    <t>中央区日本橋X-X-X　</t>
    <rPh sb="0" eb="3">
      <t>チュウオウク</t>
    </rPh>
    <rPh sb="3" eb="6">
      <t>ニホンバシ</t>
    </rPh>
    <phoneticPr fontId="3"/>
  </si>
  <si>
    <t>03-XXXX-XXXX</t>
    <phoneticPr fontId="3"/>
  </si>
  <si>
    <t>請求書</t>
    <rPh sb="0" eb="3">
      <t>セイキュウショ</t>
    </rPh>
    <phoneticPr fontId="2"/>
  </si>
  <si>
    <t>お客様番号</t>
    <rPh sb="1" eb="3">
      <t>キャクサマ</t>
    </rPh>
    <rPh sb="3" eb="5">
      <t>バンゴウ</t>
    </rPh>
    <phoneticPr fontId="2"/>
  </si>
  <si>
    <t>お客様名</t>
    <rPh sb="2" eb="3">
      <t>サマ</t>
    </rPh>
    <rPh sb="3" eb="4">
      <t>ナ</t>
    </rPh>
    <phoneticPr fontId="2"/>
  </si>
  <si>
    <t>ご住所</t>
    <rPh sb="1" eb="3">
      <t>ジュウショ</t>
    </rPh>
    <phoneticPr fontId="2"/>
  </si>
  <si>
    <t>株式会社Doll</t>
    <rPh sb="0" eb="4">
      <t>カブシキガイシャ</t>
    </rPh>
    <phoneticPr fontId="2"/>
  </si>
  <si>
    <t>福岡中央区天神X-X-X</t>
    <rPh sb="0" eb="4">
      <t>フクオカチュウオウ</t>
    </rPh>
    <rPh sb="4" eb="5">
      <t>ク</t>
    </rPh>
    <rPh sb="5" eb="7">
      <t>テンジン</t>
    </rPh>
    <phoneticPr fontId="2"/>
  </si>
  <si>
    <t>TEL：092-XXX-XXXX</t>
    <phoneticPr fontId="2"/>
  </si>
  <si>
    <t>平素よりご用命を賜りまして厚く御礼申し上げます。</t>
    <phoneticPr fontId="2"/>
  </si>
  <si>
    <t>下記のとおりご請求させていただきます。</t>
  </si>
  <si>
    <t>合計金額</t>
    <rPh sb="0" eb="2">
      <t>ゴウケイ</t>
    </rPh>
    <rPh sb="2" eb="4">
      <t>キンガク</t>
    </rPh>
    <phoneticPr fontId="2"/>
  </si>
  <si>
    <t>明細　※全て1日のレンタル金額です。</t>
    <rPh sb="0" eb="2">
      <t>メイサイ</t>
    </rPh>
    <rPh sb="4" eb="5">
      <t>スベ</t>
    </rPh>
    <rPh sb="6" eb="8">
      <t>イチニチ</t>
    </rPh>
    <rPh sb="13" eb="15">
      <t>キンガク</t>
    </rPh>
    <phoneticPr fontId="2"/>
  </si>
  <si>
    <t>番号</t>
    <rPh sb="0" eb="2">
      <t>バンゴウ</t>
    </rPh>
    <phoneticPr fontId="2"/>
  </si>
  <si>
    <t>詳細</t>
    <rPh sb="0" eb="2">
      <t>ショウサイ</t>
    </rPh>
    <phoneticPr fontId="2"/>
  </si>
  <si>
    <t>価格</t>
    <rPh sb="0" eb="2">
      <t>カカク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</si>
  <si>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</si>
  <si>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</si>
  <si>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D-101</t>
  </si>
  <si>
    <t>D-102</t>
  </si>
  <si>
    <t>D-103</t>
  </si>
  <si>
    <t>D-104</t>
  </si>
  <si>
    <t>D-105</t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</si>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</sst>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&quot;¥&quot;#,##0_);\(&quot;¥&quot;#,##0\)"/>
    <numFmt numFmtId="177" formatCode="&quot;No.&quot;0000"/>
  </numFmts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BIZ UDゴシック"/>
      <family val="3"/>
      <charset val="128"/>
    </font>
    <font>
      <sz val="16"/>
      <color theme="0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6" fillId="0" borderId="0" xfId="0" applyFont="1">
      <alignment vertical="center"/>
    </xf>
    <xf numFmtId="14" fontId="6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8" fillId="0" borderId="3" xfId="0" applyFont="1" applyBorder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177" fontId="6" fillId="0" borderId="0" xfId="0" applyNumberFormat="1" applyFont="1">
      <alignment vertical="center"/>
    </xf>
    <xf numFmtId="0" fontId="9" fillId="5" borderId="0" xfId="2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42" fontId="6" fillId="0" borderId="2" xfId="0" applyNumberFormat="1" applyFont="1" applyBorder="1" applyAlignment="1">
      <alignment horizontal="right" vertical="center"/>
    </xf>
    <xf numFmtId="42" fontId="6" fillId="0" borderId="1" xfId="0" applyNumberFormat="1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justify"/>
    </xf>
    <xf numFmtId="0" fontId="6" fillId="4" borderId="6" xfId="0" applyFont="1" applyFill="1" applyBorder="1" applyAlignment="1">
      <alignment horizontal="center" vertical="justify"/>
    </xf>
    <xf numFmtId="0" fontId="6" fillId="0" borderId="8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workbookViewId="0"/>
  </sheetViews>
  <sheetFormatPr defaultRowHeight="18.75"/>
  <cols>
    <col min="2" max="2" width="34" bestFit="1" customWidth="1"/>
    <col min="3" max="3" width="11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2" t="s">
        <v>3</v>
      </c>
      <c r="B2" s="2" t="s">
        <v>4</v>
      </c>
      <c r="C2" s="3">
        <v>10000</v>
      </c>
    </row>
    <row r="3" spans="1:3">
      <c r="A3" s="2" t="s">
        <v>5</v>
      </c>
      <c r="B3" s="2" t="s">
        <v>6</v>
      </c>
      <c r="C3" s="3">
        <v>15000</v>
      </c>
    </row>
    <row r="4" spans="1:3">
      <c r="A4" s="2" t="s">
        <v>7</v>
      </c>
      <c r="B4" s="2" t="s">
        <v>8</v>
      </c>
      <c r="C4" s="3">
        <v>25000</v>
      </c>
    </row>
    <row r="5" spans="1:3">
      <c r="A5" s="2" t="s">
        <v>9</v>
      </c>
      <c r="B5" s="2" t="s">
        <v>10</v>
      </c>
      <c r="C5" s="3">
        <v>30000</v>
      </c>
    </row>
    <row r="6" spans="1:3">
      <c r="A6" s="2" t="s">
        <v>11</v>
      </c>
      <c r="B6" s="2" t="s">
        <v>12</v>
      </c>
      <c r="C6" s="3">
        <v>30000</v>
      </c>
    </row>
    <row r="7" spans="1:3">
      <c r="A7" s="2" t="s">
        <v>13</v>
      </c>
      <c r="B7" s="2" t="s">
        <v>14</v>
      </c>
      <c r="C7" s="3">
        <v>40000</v>
      </c>
    </row>
    <row r="8" spans="1:3">
      <c r="A8" s="2" t="s">
        <v>15</v>
      </c>
      <c r="B8" s="2" t="s">
        <v>16</v>
      </c>
      <c r="C8" s="3">
        <v>100000</v>
      </c>
    </row>
    <row r="9" spans="1:3">
      <c r="A9" s="2" t="s">
        <v>17</v>
      </c>
      <c r="B9" s="2" t="s">
        <v>18</v>
      </c>
      <c r="C9" s="3">
        <v>250000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6B147-BA14-4415-B84D-79C9CE519D87}">
  <dimension ref="A1:G11"/>
  <sheetViews>
    <sheetView workbookViewId="0">
      <selection activeCell="H18" sqref="H18"/>
    </sheetView>
  </sheetViews>
  <sheetFormatPr defaultRowHeight="18.75"/>
  <cols>
    <col min="2" max="2" width="30.125" bestFit="1" customWidth="1"/>
    <col min="3" max="3" width="13" bestFit="1" customWidth="1"/>
    <col min="4" max="4" width="11" bestFit="1" customWidth="1"/>
    <col min="6" max="6" width="25.125" bestFit="1" customWidth="1"/>
    <col min="7" max="7" width="15.875" bestFit="1" customWidth="1"/>
  </cols>
  <sheetData>
    <row r="1" spans="1:7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</row>
    <row r="2" spans="1:7">
      <c r="A2" s="2">
        <v>1001</v>
      </c>
      <c r="B2" s="2" t="s">
        <v>26</v>
      </c>
      <c r="C2" s="2" t="s">
        <v>27</v>
      </c>
      <c r="D2" s="2" t="s">
        <v>28</v>
      </c>
      <c r="E2" s="2" t="s">
        <v>29</v>
      </c>
      <c r="F2" s="2" t="s">
        <v>30</v>
      </c>
      <c r="G2" s="2" t="s">
        <v>31</v>
      </c>
    </row>
    <row r="3" spans="1:7">
      <c r="A3" s="2">
        <v>1002</v>
      </c>
      <c r="B3" s="2" t="s">
        <v>32</v>
      </c>
      <c r="C3" s="2" t="s">
        <v>33</v>
      </c>
      <c r="D3" s="2" t="s">
        <v>34</v>
      </c>
      <c r="E3" s="2" t="s">
        <v>29</v>
      </c>
      <c r="F3" s="2" t="s">
        <v>35</v>
      </c>
      <c r="G3" s="2" t="s">
        <v>36</v>
      </c>
    </row>
    <row r="4" spans="1:7">
      <c r="A4" s="2">
        <v>1003</v>
      </c>
      <c r="B4" s="2" t="s">
        <v>37</v>
      </c>
      <c r="C4" s="2" t="s">
        <v>38</v>
      </c>
      <c r="D4" s="2" t="s">
        <v>39</v>
      </c>
      <c r="E4" s="2" t="s">
        <v>40</v>
      </c>
      <c r="F4" s="2" t="s">
        <v>41</v>
      </c>
      <c r="G4" s="2" t="s">
        <v>42</v>
      </c>
    </row>
    <row r="5" spans="1:7">
      <c r="A5" s="2">
        <v>1004</v>
      </c>
      <c r="B5" s="2" t="s">
        <v>43</v>
      </c>
      <c r="C5" s="2" t="s">
        <v>44</v>
      </c>
      <c r="D5" s="2" t="s">
        <v>28</v>
      </c>
      <c r="E5" s="2" t="s">
        <v>29</v>
      </c>
      <c r="F5" s="2" t="s">
        <v>45</v>
      </c>
      <c r="G5" s="2" t="s">
        <v>31</v>
      </c>
    </row>
    <row r="6" spans="1:7">
      <c r="A6" s="2">
        <v>1005</v>
      </c>
      <c r="B6" s="2" t="s">
        <v>46</v>
      </c>
      <c r="C6" s="2" t="s">
        <v>47</v>
      </c>
      <c r="D6" s="2" t="s">
        <v>48</v>
      </c>
      <c r="E6" s="2" t="s">
        <v>49</v>
      </c>
      <c r="F6" s="2" t="s">
        <v>50</v>
      </c>
      <c r="G6" s="2" t="s">
        <v>51</v>
      </c>
    </row>
    <row r="7" spans="1:7">
      <c r="A7" s="2">
        <v>1006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</row>
    <row r="8" spans="1:7">
      <c r="A8" s="2">
        <v>1007</v>
      </c>
      <c r="B8" s="2" t="s">
        <v>58</v>
      </c>
      <c r="C8" s="2" t="s">
        <v>59</v>
      </c>
      <c r="D8" s="2" t="s">
        <v>28</v>
      </c>
      <c r="E8" s="2" t="s">
        <v>29</v>
      </c>
      <c r="F8" s="2" t="s">
        <v>60</v>
      </c>
      <c r="G8" s="2" t="s">
        <v>31</v>
      </c>
    </row>
    <row r="9" spans="1:7">
      <c r="A9" s="2">
        <v>1008</v>
      </c>
      <c r="B9" s="2" t="s">
        <v>61</v>
      </c>
      <c r="C9" s="2" t="s">
        <v>62</v>
      </c>
      <c r="D9" s="2" t="s">
        <v>63</v>
      </c>
      <c r="E9" s="2" t="s">
        <v>64</v>
      </c>
      <c r="F9" s="2" t="s">
        <v>65</v>
      </c>
      <c r="G9" s="2" t="s">
        <v>66</v>
      </c>
    </row>
    <row r="10" spans="1:7">
      <c r="A10" s="2">
        <v>1009</v>
      </c>
      <c r="B10" s="2" t="s">
        <v>67</v>
      </c>
      <c r="C10" s="2" t="s">
        <v>68</v>
      </c>
      <c r="D10" s="2" t="s">
        <v>28</v>
      </c>
      <c r="E10" s="2" t="s">
        <v>69</v>
      </c>
      <c r="F10" s="2" t="s">
        <v>70</v>
      </c>
      <c r="G10" s="2" t="s">
        <v>71</v>
      </c>
    </row>
    <row r="11" spans="1:7">
      <c r="A11" s="2">
        <v>1010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76</v>
      </c>
      <c r="G11" s="2" t="s">
        <v>77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98148-46BA-4B7E-9254-DEDC8727327E}">
  <dimension ref="A1:M30"/>
  <sheetViews>
    <sheetView tabSelected="1" workbookViewId="0">
      <selection activeCell="L21" sqref="L20:L21"/>
    </sheetView>
  </sheetViews>
  <sheetFormatPr defaultRowHeight="13.5"/>
  <cols>
    <col min="1" max="1" width="11" style="4" bestFit="1" customWidth="1"/>
    <col min="2" max="2" width="35.875" style="4" bestFit="1" customWidth="1"/>
    <col min="3" max="4" width="10.625" style="4" customWidth="1"/>
    <col min="5" max="5" width="11.625" style="4" bestFit="1" customWidth="1"/>
    <col min="6" max="16384" width="9" style="4"/>
  </cols>
  <sheetData>
    <row r="1" spans="1:8">
      <c r="E1" s="5">
        <f ca="1">TODAY()</f>
        <v>44944</v>
      </c>
    </row>
    <row r="2" spans="1:8">
      <c r="E2" s="13">
        <v>198</v>
      </c>
    </row>
    <row r="4" spans="1:8" ht="29.25" customHeight="1">
      <c r="A4" s="25" t="s">
        <v>78</v>
      </c>
      <c r="B4" s="25"/>
      <c r="C4" s="25"/>
      <c r="D4" s="25"/>
      <c r="E4" s="25"/>
    </row>
    <row r="5" spans="1:8" ht="14.25" thickBot="1"/>
    <row r="6" spans="1:8">
      <c r="A6" s="20" t="s">
        <v>79</v>
      </c>
      <c r="B6" s="21">
        <v>1003</v>
      </c>
    </row>
    <row r="7" spans="1:8" ht="18.75">
      <c r="A7" s="19" t="s">
        <v>80</v>
      </c>
      <c r="B7" s="22" t="str">
        <f>IF(B6="","",VLOOKUP(B6,顧客一覧!$A$1:$G$11,2,FALSE))</f>
        <v>おおつき株式会社</v>
      </c>
      <c r="H7"/>
    </row>
    <row r="8" spans="1:8">
      <c r="A8" s="26" t="s">
        <v>81</v>
      </c>
      <c r="B8" s="23" t="str">
        <f>IF(B6="","",_xlfn.CONCAT(VLOOKUP(B6,顧客一覧!$A$1:$G$11,5,FALSE),VLOOKUP(Sheet2!B6,顧客一覧!$A$1:$G$11,6,FALSE)))</f>
        <v>大分県大分市X-X-X</v>
      </c>
    </row>
    <row r="9" spans="1:8" ht="14.25" thickBot="1">
      <c r="A9" s="27"/>
      <c r="B9" s="24"/>
      <c r="D9" s="4" t="s">
        <v>82</v>
      </c>
    </row>
    <row r="10" spans="1:8">
      <c r="D10" s="4" t="s">
        <v>83</v>
      </c>
    </row>
    <row r="11" spans="1:8">
      <c r="D11" s="4" t="s">
        <v>84</v>
      </c>
    </row>
    <row r="13" spans="1:8">
      <c r="A13" s="4" t="s">
        <v>85</v>
      </c>
    </row>
    <row r="14" spans="1:8">
      <c r="A14" s="4" t="s">
        <v>86</v>
      </c>
    </row>
    <row r="17" spans="1:13" ht="24.75" customHeight="1" thickBot="1">
      <c r="A17" s="11" t="s">
        <v>87</v>
      </c>
      <c r="B17" s="12">
        <f>E30</f>
        <v>275000</v>
      </c>
      <c r="M17" s="14"/>
    </row>
    <row r="18" spans="1:13" ht="14.25" thickTop="1">
      <c r="B18" s="10"/>
    </row>
    <row r="19" spans="1:13">
      <c r="A19" s="4" t="s">
        <v>88</v>
      </c>
    </row>
    <row r="20" spans="1:13">
      <c r="A20" s="9" t="s">
        <v>89</v>
      </c>
      <c r="B20" s="9" t="s">
        <v>90</v>
      </c>
      <c r="C20" s="9" t="s">
        <v>91</v>
      </c>
      <c r="D20" s="9" t="s">
        <v>92</v>
      </c>
      <c r="E20" s="9" t="s">
        <v>93</v>
      </c>
    </row>
    <row r="21" spans="1:13">
      <c r="A21" s="7" t="s">
        <v>94</v>
      </c>
      <c r="B21" s="7" t="str">
        <f>IF(A21="","",VLOOKUP(A21,詳細一覧!$A$1:$C$9,2,FALSE))</f>
        <v>ワイヤレスマイク（レンタル）</v>
      </c>
      <c r="C21" s="17">
        <f>IF(A21="","",VLOOKUP(A21,詳細一覧!$A$1:$C$9,3,FALSE))</f>
        <v>10000</v>
      </c>
      <c r="D21" s="15">
        <v>1</v>
      </c>
      <c r="E21" s="17">
        <f>IF(D21="","",IF(A21="","",C21*D21))</f>
        <v>10000</v>
      </c>
    </row>
    <row r="22" spans="1:13">
      <c r="A22" s="7" t="s">
        <v>95</v>
      </c>
      <c r="B22" s="7" t="str">
        <f>IF(A22="","",VLOOKUP(A22,詳細一覧!$A$1:$C$9,2,FALSE))</f>
        <v>有線マイク（レンタル）</v>
      </c>
      <c r="C22" s="17">
        <f>IF(A22="","",VLOOKUP(A22,詳細一覧!$A$1:$C$9,3,FALSE))</f>
        <v>15000</v>
      </c>
      <c r="D22" s="16">
        <v>1</v>
      </c>
      <c r="E22" s="17">
        <f t="shared" ref="E22:E27" si="0">IF(D22="","",IF(A22="","",C22*D22))</f>
        <v>15000</v>
      </c>
    </row>
    <row r="23" spans="1:13">
      <c r="A23" s="7" t="s">
        <v>96</v>
      </c>
      <c r="B23" s="7" t="str">
        <f>IF(A23="","",VLOOKUP(A23,詳細一覧!$A$1:$C$9,2,FALSE))</f>
        <v>司会台（レンタル）</v>
      </c>
      <c r="C23" s="17">
        <f>IF(A23="","",VLOOKUP(A23,詳細一覧!$A$1:$C$9,3,FALSE))</f>
        <v>25000</v>
      </c>
      <c r="D23" s="16">
        <v>1</v>
      </c>
      <c r="E23" s="17">
        <f t="shared" si="0"/>
        <v>25000</v>
      </c>
    </row>
    <row r="24" spans="1:13">
      <c r="A24" s="7" t="s">
        <v>97</v>
      </c>
      <c r="B24" s="7" t="str">
        <f>IF(A24="","",VLOOKUP(A24,詳細一覧!$A$1:$C$9,2,FALSE))</f>
        <v>デスク（レンタル）</v>
      </c>
      <c r="C24" s="17">
        <f>IF(A24="","",VLOOKUP(A24,詳細一覧!$A$1:$C$9,3,FALSE))</f>
        <v>30000</v>
      </c>
      <c r="D24" s="16">
        <v>1</v>
      </c>
      <c r="E24" s="17">
        <f t="shared" si="0"/>
        <v>30000</v>
      </c>
    </row>
    <row r="25" spans="1:13">
      <c r="A25" s="7" t="s">
        <v>98</v>
      </c>
      <c r="B25" s="7" t="str">
        <f>IF(A25="","",VLOOKUP(A25,詳細一覧!$A$1:$C$9,2,FALSE))</f>
        <v>ノート型パソコン（レンタル）</v>
      </c>
      <c r="C25" s="17">
        <f>IF(A25="","",VLOOKUP(A25,詳細一覧!$A$1:$C$9,3,FALSE))</f>
        <v>30000</v>
      </c>
      <c r="D25" s="16">
        <v>1</v>
      </c>
      <c r="E25" s="17">
        <f t="shared" si="0"/>
        <v>30000</v>
      </c>
    </row>
    <row r="26" spans="1:13">
      <c r="A26" s="7" t="s">
        <v>13</v>
      </c>
      <c r="B26" s="7" t="str">
        <f>IF(A26="","",VLOOKUP(A26,詳細一覧!$A$1:$C$9,2,FALSE))</f>
        <v>デスクトップ型パソコン（レンタル）</v>
      </c>
      <c r="C26" s="17">
        <f>IF(A26="","",VLOOKUP(A26,詳細一覧!$A$1:$C$9,3,FALSE))</f>
        <v>40000</v>
      </c>
      <c r="D26" s="16">
        <v>1</v>
      </c>
      <c r="E26" s="17">
        <f t="shared" si="0"/>
        <v>40000</v>
      </c>
    </row>
    <row r="27" spans="1:13">
      <c r="A27" s="7" t="s">
        <v>15</v>
      </c>
      <c r="B27" s="7" t="str">
        <f>IF(A27="","",VLOOKUP(A27,詳細一覧!$A$1:$C$9,2,FALSE))</f>
        <v>スクリーン（レンタル）</v>
      </c>
      <c r="C27" s="17">
        <f>IF(A27="","",VLOOKUP(A27,詳細一覧!$A$1:$C$9,3,FALSE))</f>
        <v>100000</v>
      </c>
      <c r="D27" s="16">
        <v>1</v>
      </c>
      <c r="E27" s="17">
        <f t="shared" si="0"/>
        <v>100000</v>
      </c>
    </row>
    <row r="28" spans="1:13">
      <c r="A28" s="8"/>
      <c r="B28" s="8"/>
      <c r="C28" s="9" t="s">
        <v>99</v>
      </c>
      <c r="D28" s="18"/>
      <c r="E28" s="18">
        <f>SUM(E21:E27)</f>
        <v>250000</v>
      </c>
    </row>
    <row r="29" spans="1:13">
      <c r="A29" s="8"/>
      <c r="B29" s="8"/>
      <c r="C29" s="9" t="s">
        <v>100</v>
      </c>
      <c r="D29" s="6">
        <v>0.1</v>
      </c>
      <c r="E29" s="18">
        <f>E28*D29</f>
        <v>25000</v>
      </c>
    </row>
    <row r="30" spans="1:13">
      <c r="A30" s="8"/>
      <c r="B30" s="8"/>
      <c r="C30" s="9" t="s">
        <v>101</v>
      </c>
      <c r="D30" s="18"/>
      <c r="E30" s="18">
        <f>E28+E29</f>
        <v>275000</v>
      </c>
    </row>
  </sheetData>
  <mergeCells count="2">
    <mergeCell ref="A4:E4"/>
    <mergeCell ref="A8:A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24BF14D-3F3A-42EF-A7BB-F6CC235AF265}">
          <x14:formula1>
            <xm:f>詳細一覧!$A$2:$A$9</xm:f>
          </x14:formula1>
          <xm:sqref>A21:A27</xm:sqref>
        </x14:dataValidation>
        <x14:dataValidation type="list" allowBlank="1" showInputMessage="1" showErrorMessage="1" xr:uid="{E24D275C-C9F0-4F64-89A9-EAC644F249F7}">
          <x14:formula1>
            <xm:f>顧客一覧!$A$2:$A$11</xm:f>
          </x14:formula1>
          <xm:sqref>B6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94F867C75D8542ADC70A07AF775E1A" ma:contentTypeVersion="4" ma:contentTypeDescription="新しいドキュメントを作成します。" ma:contentTypeScope="" ma:versionID="0b23b4b0a9956171cecb0041510cba9e">
  <xsd:schema xmlns:xsd="http://www.w3.org/2001/XMLSchema" xmlns:xs="http://www.w3.org/2001/XMLSchema" xmlns:p="http://schemas.microsoft.com/office/2006/metadata/properties" xmlns:ns2="4c90ce6b-a119-4a1b-9ca9-22ee8dfef1e0" xmlns:ns3="f0503acc-c97a-4386-93e8-056ff8cfe784" targetNamespace="http://schemas.microsoft.com/office/2006/metadata/properties" ma:root="true" ma:fieldsID="9016cb02478cc8323240ffbe79eb25f6" ns2:_="" ns3:_="">
    <xsd:import namespace="4c90ce6b-a119-4a1b-9ca9-22ee8dfef1e0"/>
    <xsd:import namespace="f0503acc-c97a-4386-93e8-056ff8cfe7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0ce6b-a119-4a1b-9ca9-22ee8dfef1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503acc-c97a-4386-93e8-056ff8cfe78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E561C5-7B01-449E-BB6F-37D39DDE93AF}"/>
</file>

<file path=customXml/itemProps2.xml><?xml version="1.0" encoding="utf-8"?>
<ds:datastoreItem xmlns:ds="http://schemas.openxmlformats.org/officeDocument/2006/customXml" ds:itemID="{DAF64132-42BB-4718-9AAC-DA6578CA2739}"/>
</file>

<file path=customXml/itemProps3.xml><?xml version="1.0" encoding="utf-8"?>
<ds:datastoreItem xmlns:ds="http://schemas.openxmlformats.org/officeDocument/2006/customXml" ds:itemID="{157FB3E4-C44E-41EF-94A7-230DCE6BB7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fca</dc:creator>
  <cp:keywords/>
  <dc:description/>
  <cp:lastModifiedBy>宮原 稜</cp:lastModifiedBy>
  <cp:revision/>
  <dcterms:created xsi:type="dcterms:W3CDTF">2019-08-01T04:32:05Z</dcterms:created>
  <dcterms:modified xsi:type="dcterms:W3CDTF">2023-01-18T02:11:38Z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0x0101000F94F867C75D8542ADC70A07AF775E1A</vt:lpwstr>
  </property>
</Properties>
</file>